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rrisb\appdata\local\bentley\projectwise\workingdir\ohiodot-pw.bentley.com_ohiodot-pw-02\scott.horrisberger@dot.ohio.gov\d0186175\"/>
    </mc:Choice>
  </mc:AlternateContent>
  <xr:revisionPtr revIDLastSave="0" documentId="13_ncr:1_{4B559F4D-681D-4B0F-8E67-2D58FCA001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all B Beam Schedule in Stage 2" sheetId="1" r:id="rId1"/>
  </sheets>
  <definedNames>
    <definedName name="_xlnm.Print_Area" localSheetId="0">'Wall B Beam Schedule in Stage 2'!$A$20:$P$37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8" i="1"/>
  <c r="G27" i="1"/>
  <c r="G26" i="1"/>
  <c r="G25" i="1"/>
  <c r="M36" i="1"/>
  <c r="M35" i="1"/>
  <c r="M34" i="1"/>
  <c r="M33" i="1"/>
  <c r="M32" i="1"/>
  <c r="M31" i="1"/>
  <c r="M26" i="1"/>
  <c r="M27" i="1" l="1"/>
  <c r="M30" i="1"/>
  <c r="M29" i="1"/>
  <c r="M28" i="1"/>
  <c r="M25" i="1"/>
</calcChain>
</file>

<file path=xl/sharedStrings.xml><?xml version="1.0" encoding="utf-8"?>
<sst xmlns="http://schemas.openxmlformats.org/spreadsheetml/2006/main" count="160" uniqueCount="68">
  <si>
    <t>1B</t>
  </si>
  <si>
    <t>27+54.98</t>
  </si>
  <si>
    <t>1-W21x93</t>
  </si>
  <si>
    <t>2B</t>
  </si>
  <si>
    <t>27+75.81</t>
  </si>
  <si>
    <t>3B</t>
  </si>
  <si>
    <t>27+54.74</t>
  </si>
  <si>
    <t>4B</t>
  </si>
  <si>
    <t>27+75.52</t>
  </si>
  <si>
    <t>5B</t>
  </si>
  <si>
    <t>27+54.46</t>
  </si>
  <si>
    <t>6B</t>
  </si>
  <si>
    <t>27+75.23</t>
  </si>
  <si>
    <t>7B</t>
  </si>
  <si>
    <t>27+55.37</t>
  </si>
  <si>
    <t>8B</t>
  </si>
  <si>
    <t>27+61.31</t>
  </si>
  <si>
    <t>9B</t>
  </si>
  <si>
    <t>27+67.71</t>
  </si>
  <si>
    <t>10B</t>
  </si>
  <si>
    <t>27+73.66</t>
  </si>
  <si>
    <t>Table from Stage 2 Plans</t>
  </si>
  <si>
    <t>WALL B</t>
  </si>
  <si>
    <t>BORE PIT WALL ~ BEAM SCHEDULE</t>
  </si>
  <si>
    <t>DRILLED</t>
  </si>
  <si>
    <t>SHAFT</t>
  </si>
  <si>
    <t>NUMBER</t>
  </si>
  <si>
    <t>FT</t>
  </si>
  <si>
    <t>ELEV.</t>
  </si>
  <si>
    <t>WALER</t>
  </si>
  <si>
    <t>DIAMETER</t>
  </si>
  <si>
    <t>IN</t>
  </si>
  <si>
    <t>LENGTH</t>
  </si>
  <si>
    <t>BOTTOM</t>
  </si>
  <si>
    <t>EST. TOP OF</t>
  </si>
  <si>
    <t>DESIGN</t>
  </si>
  <si>
    <t>RETAINED</t>
  </si>
  <si>
    <t>GRADE</t>
  </si>
  <si>
    <t>HEIGHT</t>
  </si>
  <si>
    <t>WALL TOP</t>
  </si>
  <si>
    <t>BEAM</t>
  </si>
  <si>
    <t>SECTION</t>
  </si>
  <si>
    <t>(NO-TYPE)</t>
  </si>
  <si>
    <t>STATION</t>
  </si>
  <si>
    <t>S.R. 7 RAMP D</t>
  </si>
  <si>
    <t>OFFSET (RIGHT</t>
  </si>
  <si>
    <t>Revised Table</t>
  </si>
  <si>
    <t>FURNISH</t>
  </si>
  <si>
    <t>EST.</t>
  </si>
  <si>
    <t>TOP</t>
  </si>
  <si>
    <t>ROCK*</t>
  </si>
  <si>
    <t>* Note: Estimated Top of Rock is for information purposes only; the actual top of rock could be different. If the actual top of rock is lower than the Estimated Top of Rock, notify the Engineer for further evaluation.</t>
  </si>
  <si>
    <t>2-W16x67</t>
  </si>
  <si>
    <t>DRILLED SHAFT NUMBER</t>
  </si>
  <si>
    <t>OFFSET (RIGHT)</t>
  </si>
  <si>
    <r>
      <t xml:space="preserve">BEAM SECTION </t>
    </r>
    <r>
      <rPr>
        <i/>
        <sz val="10"/>
        <color theme="1"/>
        <rFont val="Calibri"/>
        <family val="2"/>
        <scheme val="minor"/>
      </rPr>
      <t>(NO-TYPE)</t>
    </r>
  </si>
  <si>
    <t>27+55.02</t>
  </si>
  <si>
    <t>ROCK [A]</t>
  </si>
  <si>
    <t>SHAFT LENGTH
ABOVE ROCK [B]</t>
  </si>
  <si>
    <t>[A]: ESTIMATED TOP OF ROCK IS FOR INFORMATION PURPOSES ONLY; THE ACTUAL TOP OF ROCK COULD BE DIFFERENT. IF THE ACTUAL TOP OF ROCK IS LOWER THAN THE ESTIMATED TOP OF ROCK, NOTIFY THE ENGINEER FOR FURTHER EVALUATION.
[B]: "SHAFT LENGTH ABOVE ROCK" BEGINS AT THE EXISTING GROUND ELEVATION FOR EACH SHAFT.</t>
  </si>
  <si>
    <t>11B</t>
  </si>
  <si>
    <t>12B</t>
  </si>
  <si>
    <t>27+54.18</t>
  </si>
  <si>
    <t>27+74.94</t>
  </si>
  <si>
    <t>27+55.53</t>
  </si>
  <si>
    <t>27+61.03</t>
  </si>
  <si>
    <t>27+67.43</t>
  </si>
  <si>
    <t>27+72.96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</si>
</sst>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6">
    <xf numFmtId="0" fontId="0" fillId="0" borderId="0" xfId="0"/>
    <xf numFmtId="0" fontId="18" fillId="0" borderId="0" xfId="0" applyFont="1"/>
    <xf numFmtId="0" fontId="0" fillId="0" borderId="0" xfId="0" applyAlignment="1">
      <alignment horizontal="center"/>
    </xf>
    <xf numFmtId="0" fontId="16" fillId="0" borderId="10" xfId="0" applyFont="1" applyBorder="1"/>
    <xf numFmtId="0" fontId="16" fillId="0" borderId="11" xfId="0" applyFont="1" applyBorder="1" applyAlignment="1">
      <alignment horizontal="center"/>
    </xf>
    <xf numFmtId="0" fontId="16" fillId="0" borderId="12" xfId="0" applyFont="1" applyBorder="1"/>
    <xf numFmtId="0" fontId="16" fillId="0" borderId="13" xfId="0" applyFont="1" applyBorder="1" applyAlignment="1">
      <alignment horizontal="center"/>
    </xf>
    <xf numFmtId="0" fontId="16" fillId="0" borderId="15" xfId="0" applyFont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3" borderId="17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16" fillId="0" borderId="14" xfId="0" applyFont="1" applyBorder="1"/>
    <xf numFmtId="0" fontId="16" fillId="0" borderId="14" xfId="0" applyFont="1" applyBorder="1" applyAlignment="1">
      <alignment horizontal="center"/>
    </xf>
    <xf numFmtId="164" fontId="16" fillId="0" borderId="14" xfId="0" applyNumberFormat="1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164" fontId="16" fillId="0" borderId="16" xfId="0" applyNumberFormat="1" applyFont="1" applyBorder="1" applyAlignment="1">
      <alignment horizontal="center"/>
    </xf>
    <xf numFmtId="0" fontId="16" fillId="0" borderId="16" xfId="0" applyFont="1" applyBorder="1"/>
    <xf numFmtId="0" fontId="16" fillId="0" borderId="17" xfId="0" applyFont="1" applyBorder="1" applyAlignment="1">
      <alignment horizontal="center"/>
    </xf>
    <xf numFmtId="164" fontId="16" fillId="0" borderId="17" xfId="0" applyNumberFormat="1" applyFont="1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19" fillId="0" borderId="17" xfId="0" applyNumberFormat="1" applyFont="1" applyBorder="1" applyAlignment="1">
      <alignment horizontal="center"/>
    </xf>
    <xf numFmtId="0" fontId="19" fillId="33" borderId="17" xfId="0" applyFont="1" applyFill="1" applyBorder="1" applyAlignment="1">
      <alignment horizontal="center"/>
    </xf>
    <xf numFmtId="0" fontId="21" fillId="0" borderId="32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164" fontId="21" fillId="0" borderId="15" xfId="0" applyNumberFormat="1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64" fontId="21" fillId="0" borderId="16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164" fontId="21" fillId="0" borderId="25" xfId="0" applyNumberFormat="1" applyFont="1" applyBorder="1" applyAlignment="1">
      <alignment horizontal="center" vertical="center"/>
    </xf>
    <xf numFmtId="164" fontId="21" fillId="0" borderId="26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2" fontId="22" fillId="0" borderId="16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64" fontId="22" fillId="0" borderId="16" xfId="0" applyNumberFormat="1" applyFont="1" applyBorder="1" applyAlignment="1">
      <alignment horizontal="center" vertical="center"/>
    </xf>
    <xf numFmtId="164" fontId="23" fillId="0" borderId="16" xfId="0" applyNumberFormat="1" applyFont="1" applyBorder="1" applyAlignment="1">
      <alignment horizontal="center" vertical="center"/>
    </xf>
    <xf numFmtId="164" fontId="22" fillId="0" borderId="23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2" fontId="22" fillId="0" borderId="17" xfId="0" applyNumberFormat="1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64" fontId="22" fillId="0" borderId="17" xfId="0" applyNumberFormat="1" applyFont="1" applyBorder="1" applyAlignment="1">
      <alignment horizontal="center" vertical="center"/>
    </xf>
    <xf numFmtId="164" fontId="23" fillId="0" borderId="17" xfId="0" applyNumberFormat="1" applyFont="1" applyBorder="1" applyAlignment="1">
      <alignment horizontal="center" vertical="center"/>
    </xf>
    <xf numFmtId="164" fontId="22" fillId="0" borderId="24" xfId="0" applyNumberFormat="1" applyFont="1" applyBorder="1" applyAlignment="1">
      <alignment horizontal="center" vertical="center"/>
    </xf>
    <xf numFmtId="2" fontId="22" fillId="0" borderId="25" xfId="0" applyNumberFormat="1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164" fontId="22" fillId="0" borderId="25" xfId="0" applyNumberFormat="1" applyFont="1" applyBorder="1" applyAlignment="1">
      <alignment horizontal="center" vertical="center"/>
    </xf>
    <xf numFmtId="164" fontId="23" fillId="0" borderId="25" xfId="0" applyNumberFormat="1" applyFont="1" applyBorder="1" applyAlignment="1">
      <alignment horizontal="center" vertical="center"/>
    </xf>
    <xf numFmtId="164" fontId="22" fillId="0" borderId="26" xfId="0" applyNumberFormat="1" applyFont="1" applyBorder="1" applyAlignment="1">
      <alignment horizontal="center" vertical="center"/>
    </xf>
    <xf numFmtId="0" fontId="22" fillId="0" borderId="38" xfId="0" applyFont="1" applyBorder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top" wrapText="1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topLeftCell="A19" workbookViewId="0">
      <selection activeCell="L34" sqref="L34"/>
    </sheetView>
  </sheetViews>
  <sheetFormatPr defaultRowHeight="15" customHeight="1" x14ac:dyDescent="0.25"/>
  <cols>
    <col min="1" max="1" width="9" bestFit="1" customWidth="1"/>
    <col min="2" max="2" width="13.42578125" style="2" bestFit="1" customWidth="1"/>
    <col min="3" max="3" width="14.140625" style="2" bestFit="1" customWidth="1"/>
    <col min="4" max="4" width="10.28515625" style="2" bestFit="1" customWidth="1"/>
    <col min="5" max="5" width="8" style="2" bestFit="1" customWidth="1"/>
    <col min="6" max="6" width="9.140625" style="2"/>
    <col min="7" max="7" width="10" style="2" bestFit="1" customWidth="1"/>
    <col min="8" max="8" width="7.7109375" style="11" bestFit="1" customWidth="1"/>
    <col min="9" max="9" width="9.7109375" style="11" bestFit="1" customWidth="1"/>
    <col min="10" max="10" width="11.42578125" style="11" bestFit="1" customWidth="1"/>
    <col min="11" max="11" width="9.140625" style="11"/>
    <col min="12" max="12" width="8.85546875" style="2" bestFit="1" customWidth="1"/>
    <col min="13" max="13" width="15.7109375" style="2" customWidth="1"/>
    <col min="14" max="14" width="8" style="2" hidden="1" customWidth="1"/>
    <col min="15" max="15" width="10.140625" style="2" bestFit="1" customWidth="1"/>
    <col min="16" max="16" width="7.28515625" style="11" bestFit="1" customWidth="1"/>
  </cols>
  <sheetData>
    <row r="1" spans="1:16" ht="15" customHeight="1" x14ac:dyDescent="0.3">
      <c r="A1" s="1" t="s">
        <v>21</v>
      </c>
    </row>
    <row r="2" spans="1:16" ht="15" customHeight="1" x14ac:dyDescent="0.25">
      <c r="A2" s="3"/>
      <c r="B2" s="4"/>
      <c r="C2" s="4"/>
      <c r="D2" s="4"/>
      <c r="E2" s="4"/>
      <c r="F2" s="4"/>
      <c r="G2" s="4" t="s">
        <v>22</v>
      </c>
      <c r="H2" s="12"/>
      <c r="I2" s="12"/>
      <c r="J2" s="12"/>
      <c r="K2" s="12"/>
      <c r="L2" s="4"/>
      <c r="M2" s="4"/>
      <c r="N2" s="8"/>
      <c r="O2" s="4"/>
      <c r="P2" s="14"/>
    </row>
    <row r="3" spans="1:16" ht="15" customHeight="1" x14ac:dyDescent="0.25">
      <c r="A3" s="5"/>
      <c r="B3" s="6"/>
      <c r="C3" s="6"/>
      <c r="D3" s="6"/>
      <c r="E3" s="6"/>
      <c r="F3" s="6"/>
      <c r="G3" s="6" t="s">
        <v>23</v>
      </c>
      <c r="H3" s="13"/>
      <c r="I3" s="13"/>
      <c r="J3" s="13"/>
      <c r="K3" s="13"/>
      <c r="L3" s="6"/>
      <c r="M3" s="6"/>
      <c r="N3" s="9"/>
      <c r="O3" s="6"/>
      <c r="P3" s="15"/>
    </row>
    <row r="4" spans="1:16" ht="15" customHeight="1" x14ac:dyDescent="0.25">
      <c r="A4" s="16" t="s">
        <v>24</v>
      </c>
      <c r="B4" s="17" t="s">
        <v>44</v>
      </c>
      <c r="C4" s="17" t="s">
        <v>44</v>
      </c>
      <c r="D4" s="17" t="s">
        <v>40</v>
      </c>
      <c r="E4" s="17" t="s">
        <v>47</v>
      </c>
      <c r="F4" s="17" t="s">
        <v>48</v>
      </c>
      <c r="G4" s="17"/>
      <c r="H4" s="18" t="s">
        <v>35</v>
      </c>
      <c r="I4" s="18" t="s">
        <v>36</v>
      </c>
      <c r="J4" s="18" t="s">
        <v>34</v>
      </c>
      <c r="K4" s="18" t="s">
        <v>25</v>
      </c>
      <c r="L4" s="17" t="s">
        <v>25</v>
      </c>
      <c r="M4" s="17"/>
      <c r="N4" s="17" t="s">
        <v>25</v>
      </c>
      <c r="O4" s="17" t="s">
        <v>25</v>
      </c>
      <c r="P4" s="17" t="s">
        <v>29</v>
      </c>
    </row>
    <row r="5" spans="1:16" ht="15" customHeight="1" x14ac:dyDescent="0.25">
      <c r="A5" s="7" t="s">
        <v>25</v>
      </c>
      <c r="B5" s="19" t="s">
        <v>43</v>
      </c>
      <c r="C5" s="19" t="s">
        <v>45</v>
      </c>
      <c r="D5" s="20" t="s">
        <v>41</v>
      </c>
      <c r="E5" s="19" t="s">
        <v>32</v>
      </c>
      <c r="F5" s="19" t="s">
        <v>32</v>
      </c>
      <c r="G5" s="19" t="s">
        <v>39</v>
      </c>
      <c r="H5" s="21" t="s">
        <v>37</v>
      </c>
      <c r="I5" s="21" t="s">
        <v>38</v>
      </c>
      <c r="J5" s="21" t="s">
        <v>50</v>
      </c>
      <c r="K5" s="21" t="s">
        <v>49</v>
      </c>
      <c r="L5" s="19" t="s">
        <v>33</v>
      </c>
      <c r="M5" s="19"/>
      <c r="N5" s="19" t="s">
        <v>32</v>
      </c>
      <c r="O5" s="19" t="s">
        <v>30</v>
      </c>
      <c r="P5" s="19" t="s">
        <v>28</v>
      </c>
    </row>
    <row r="6" spans="1:16" ht="15" customHeight="1" x14ac:dyDescent="0.25">
      <c r="A6" s="22" t="s">
        <v>26</v>
      </c>
      <c r="B6" s="23" t="s">
        <v>27</v>
      </c>
      <c r="C6" s="23" t="s">
        <v>27</v>
      </c>
      <c r="D6" s="19" t="s">
        <v>42</v>
      </c>
      <c r="E6" s="23" t="s">
        <v>27</v>
      </c>
      <c r="F6" s="23" t="s">
        <v>27</v>
      </c>
      <c r="G6" s="23" t="s">
        <v>27</v>
      </c>
      <c r="H6" s="24" t="s">
        <v>27</v>
      </c>
      <c r="I6" s="24" t="s">
        <v>27</v>
      </c>
      <c r="J6" s="24" t="s">
        <v>27</v>
      </c>
      <c r="K6" s="24" t="s">
        <v>27</v>
      </c>
      <c r="L6" s="23" t="s">
        <v>27</v>
      </c>
      <c r="M6" s="23"/>
      <c r="N6" s="23" t="s">
        <v>27</v>
      </c>
      <c r="O6" s="23" t="s">
        <v>31</v>
      </c>
      <c r="P6" s="24" t="s">
        <v>27</v>
      </c>
    </row>
    <row r="7" spans="1:16" ht="15" customHeight="1" x14ac:dyDescent="0.25">
      <c r="A7" s="25" t="s">
        <v>0</v>
      </c>
      <c r="B7" s="26" t="s">
        <v>1</v>
      </c>
      <c r="C7" s="26">
        <v>73.22</v>
      </c>
      <c r="D7" s="26" t="s">
        <v>2</v>
      </c>
      <c r="E7" s="26">
        <v>55</v>
      </c>
      <c r="F7" s="26">
        <v>50</v>
      </c>
      <c r="G7" s="26">
        <v>691.1</v>
      </c>
      <c r="H7" s="27">
        <v>654</v>
      </c>
      <c r="I7" s="27">
        <v>36.1</v>
      </c>
      <c r="J7" s="27">
        <v>655.6</v>
      </c>
      <c r="K7" s="28">
        <v>654</v>
      </c>
      <c r="L7" s="26">
        <v>641.1</v>
      </c>
      <c r="M7" s="26"/>
      <c r="N7" s="26">
        <v>12.9</v>
      </c>
      <c r="O7" s="26">
        <v>30</v>
      </c>
      <c r="P7" s="27">
        <v>675</v>
      </c>
    </row>
    <row r="8" spans="1:16" ht="15" customHeight="1" x14ac:dyDescent="0.25">
      <c r="A8" s="25" t="s">
        <v>3</v>
      </c>
      <c r="B8" s="26" t="s">
        <v>4</v>
      </c>
      <c r="C8" s="26">
        <v>74.23</v>
      </c>
      <c r="D8" s="26" t="s">
        <v>2</v>
      </c>
      <c r="E8" s="26">
        <v>55</v>
      </c>
      <c r="F8" s="26">
        <v>50</v>
      </c>
      <c r="G8" s="26">
        <v>691.2</v>
      </c>
      <c r="H8" s="27">
        <v>654</v>
      </c>
      <c r="I8" s="27">
        <v>37</v>
      </c>
      <c r="J8" s="27">
        <v>655</v>
      </c>
      <c r="K8" s="28">
        <v>654</v>
      </c>
      <c r="L8" s="26">
        <v>641.20000000000005</v>
      </c>
      <c r="M8" s="26"/>
      <c r="N8" s="26">
        <v>12.8</v>
      </c>
      <c r="O8" s="26">
        <v>30</v>
      </c>
      <c r="P8" s="27">
        <v>675</v>
      </c>
    </row>
    <row r="9" spans="1:16" ht="15" customHeight="1" x14ac:dyDescent="0.25">
      <c r="A9" s="25" t="s">
        <v>5</v>
      </c>
      <c r="B9" s="26" t="s">
        <v>6</v>
      </c>
      <c r="C9" s="26">
        <v>79.22</v>
      </c>
      <c r="D9" s="26" t="s">
        <v>2</v>
      </c>
      <c r="E9" s="26">
        <v>55</v>
      </c>
      <c r="F9" s="26">
        <v>50</v>
      </c>
      <c r="G9" s="26">
        <v>689.3</v>
      </c>
      <c r="H9" s="27">
        <v>654</v>
      </c>
      <c r="I9" s="27">
        <v>34.299999999999997</v>
      </c>
      <c r="J9" s="27">
        <v>653.9</v>
      </c>
      <c r="K9" s="28">
        <v>654</v>
      </c>
      <c r="L9" s="26">
        <v>639.29999999999995</v>
      </c>
      <c r="M9" s="26"/>
      <c r="N9" s="26">
        <v>14.7</v>
      </c>
      <c r="O9" s="26">
        <v>30</v>
      </c>
      <c r="P9" s="27">
        <v>675</v>
      </c>
    </row>
    <row r="10" spans="1:16" ht="15" customHeight="1" x14ac:dyDescent="0.25">
      <c r="A10" s="25" t="s">
        <v>7</v>
      </c>
      <c r="B10" s="26" t="s">
        <v>8</v>
      </c>
      <c r="C10" s="26">
        <v>80.22</v>
      </c>
      <c r="D10" s="26" t="s">
        <v>2</v>
      </c>
      <c r="E10" s="26">
        <v>55</v>
      </c>
      <c r="F10" s="26">
        <v>50</v>
      </c>
      <c r="G10" s="26">
        <v>689.8</v>
      </c>
      <c r="H10" s="27">
        <v>654</v>
      </c>
      <c r="I10" s="27">
        <v>34.799999999999997</v>
      </c>
      <c r="J10" s="27">
        <v>653.70000000000005</v>
      </c>
      <c r="K10" s="28">
        <v>654</v>
      </c>
      <c r="L10" s="26">
        <v>639.79999999999995</v>
      </c>
      <c r="M10" s="26"/>
      <c r="N10" s="26">
        <v>14.2</v>
      </c>
      <c r="O10" s="26">
        <v>30</v>
      </c>
      <c r="P10" s="27">
        <v>675</v>
      </c>
    </row>
    <row r="11" spans="1:16" ht="15" customHeight="1" x14ac:dyDescent="0.25">
      <c r="A11" s="25" t="s">
        <v>9</v>
      </c>
      <c r="B11" s="26" t="s">
        <v>10</v>
      </c>
      <c r="C11" s="26">
        <v>85.21</v>
      </c>
      <c r="D11" s="26" t="s">
        <v>2</v>
      </c>
      <c r="E11" s="26">
        <v>55</v>
      </c>
      <c r="F11" s="26">
        <v>50</v>
      </c>
      <c r="G11" s="26">
        <v>687.5</v>
      </c>
      <c r="H11" s="27">
        <v>654</v>
      </c>
      <c r="I11" s="27">
        <v>32.5</v>
      </c>
      <c r="J11" s="27">
        <v>652.20000000000005</v>
      </c>
      <c r="K11" s="28">
        <v>654</v>
      </c>
      <c r="L11" s="26">
        <v>637.5</v>
      </c>
      <c r="M11" s="26"/>
      <c r="N11" s="26">
        <v>16.5</v>
      </c>
      <c r="O11" s="26">
        <v>30</v>
      </c>
      <c r="P11" s="27">
        <v>675</v>
      </c>
    </row>
    <row r="12" spans="1:16" ht="15" customHeight="1" x14ac:dyDescent="0.25">
      <c r="A12" s="25" t="s">
        <v>11</v>
      </c>
      <c r="B12" s="26" t="s">
        <v>12</v>
      </c>
      <c r="C12" s="26">
        <v>86.21</v>
      </c>
      <c r="D12" s="26" t="s">
        <v>2</v>
      </c>
      <c r="E12" s="26">
        <v>55</v>
      </c>
      <c r="F12" s="26">
        <v>50</v>
      </c>
      <c r="G12" s="26">
        <v>687.3</v>
      </c>
      <c r="H12" s="27">
        <v>654</v>
      </c>
      <c r="I12" s="27">
        <v>32.299999999999997</v>
      </c>
      <c r="J12" s="27">
        <v>652.5</v>
      </c>
      <c r="K12" s="28">
        <v>654</v>
      </c>
      <c r="L12" s="26">
        <v>637.29999999999995</v>
      </c>
      <c r="M12" s="26"/>
      <c r="N12" s="26">
        <v>16.7</v>
      </c>
      <c r="O12" s="26">
        <v>30</v>
      </c>
      <c r="P12" s="27">
        <v>675</v>
      </c>
    </row>
    <row r="13" spans="1:16" ht="15" customHeight="1" x14ac:dyDescent="0.25">
      <c r="A13" s="25" t="s">
        <v>13</v>
      </c>
      <c r="B13" s="29" t="s">
        <v>14</v>
      </c>
      <c r="C13" s="29">
        <v>92.3</v>
      </c>
      <c r="D13" s="26" t="s">
        <v>52</v>
      </c>
      <c r="E13" s="26">
        <v>55</v>
      </c>
      <c r="F13" s="26">
        <v>50</v>
      </c>
      <c r="G13" s="26">
        <v>684.9</v>
      </c>
      <c r="H13" s="27">
        <v>654</v>
      </c>
      <c r="I13" s="27">
        <v>29.9</v>
      </c>
      <c r="J13" s="27">
        <v>650</v>
      </c>
      <c r="K13" s="28">
        <v>654</v>
      </c>
      <c r="L13" s="26">
        <v>634.9</v>
      </c>
      <c r="M13" s="26"/>
      <c r="N13" s="26">
        <v>19.100000000000001</v>
      </c>
      <c r="O13" s="26">
        <v>36</v>
      </c>
      <c r="P13" s="27">
        <v>675</v>
      </c>
    </row>
    <row r="14" spans="1:16" ht="15" customHeight="1" x14ac:dyDescent="0.25">
      <c r="A14" s="25" t="s">
        <v>15</v>
      </c>
      <c r="B14" s="26" t="s">
        <v>16</v>
      </c>
      <c r="C14" s="26">
        <v>92.58</v>
      </c>
      <c r="D14" s="26" t="s">
        <v>2</v>
      </c>
      <c r="E14" s="26">
        <v>55</v>
      </c>
      <c r="F14" s="26">
        <v>50</v>
      </c>
      <c r="G14" s="26">
        <v>684.5</v>
      </c>
      <c r="H14" s="27">
        <v>654</v>
      </c>
      <c r="I14" s="27">
        <v>29.5</v>
      </c>
      <c r="J14" s="27">
        <v>650.5</v>
      </c>
      <c r="K14" s="28">
        <v>654</v>
      </c>
      <c r="L14" s="26">
        <v>634.5</v>
      </c>
      <c r="M14" s="26"/>
      <c r="N14" s="26">
        <v>19.5</v>
      </c>
      <c r="O14" s="26">
        <v>30</v>
      </c>
      <c r="P14" s="27">
        <v>675</v>
      </c>
    </row>
    <row r="15" spans="1:16" ht="15" customHeight="1" x14ac:dyDescent="0.25">
      <c r="A15" s="25" t="s">
        <v>17</v>
      </c>
      <c r="B15" s="26" t="s">
        <v>18</v>
      </c>
      <c r="C15" s="26">
        <v>92.89</v>
      </c>
      <c r="D15" s="26" t="s">
        <v>2</v>
      </c>
      <c r="E15" s="26">
        <v>55</v>
      </c>
      <c r="F15" s="26">
        <v>50</v>
      </c>
      <c r="G15" s="26">
        <v>684.1</v>
      </c>
      <c r="H15" s="27">
        <v>654</v>
      </c>
      <c r="I15" s="27">
        <v>29.1</v>
      </c>
      <c r="J15" s="27">
        <v>650.9</v>
      </c>
      <c r="K15" s="28">
        <v>654</v>
      </c>
      <c r="L15" s="26">
        <v>634.1</v>
      </c>
      <c r="M15" s="26"/>
      <c r="N15" s="26">
        <v>19.899999999999999</v>
      </c>
      <c r="O15" s="26">
        <v>30</v>
      </c>
      <c r="P15" s="27">
        <v>675</v>
      </c>
    </row>
    <row r="16" spans="1:16" ht="15" customHeight="1" x14ac:dyDescent="0.25">
      <c r="A16" s="25" t="s">
        <v>19</v>
      </c>
      <c r="B16" s="10" t="s">
        <v>20</v>
      </c>
      <c r="C16" s="10">
        <v>93.18</v>
      </c>
      <c r="D16" s="26" t="s">
        <v>52</v>
      </c>
      <c r="E16" s="26">
        <v>55</v>
      </c>
      <c r="F16" s="26">
        <v>50</v>
      </c>
      <c r="G16" s="26">
        <v>683.8</v>
      </c>
      <c r="H16" s="27">
        <v>654</v>
      </c>
      <c r="I16" s="27">
        <v>28.8</v>
      </c>
      <c r="J16" s="27">
        <v>651.4</v>
      </c>
      <c r="K16" s="28">
        <v>654</v>
      </c>
      <c r="L16" s="26">
        <v>633.79999999999995</v>
      </c>
      <c r="M16" s="26"/>
      <c r="N16" s="26">
        <v>20.2</v>
      </c>
      <c r="O16" s="26">
        <v>36</v>
      </c>
      <c r="P16" s="27">
        <v>675</v>
      </c>
    </row>
    <row r="17" spans="1:16" ht="15" customHeight="1" x14ac:dyDescent="0.25">
      <c r="A17" s="7" t="s">
        <v>51</v>
      </c>
    </row>
    <row r="19" spans="1:16" ht="15" customHeight="1" thickBot="1" x14ac:dyDescent="0.35">
      <c r="A19" s="1" t="s">
        <v>46</v>
      </c>
    </row>
    <row r="20" spans="1:16" ht="15" customHeight="1" x14ac:dyDescent="0.25">
      <c r="A20" s="63" t="s">
        <v>22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5"/>
    </row>
    <row r="21" spans="1:16" ht="15" customHeight="1" thickBot="1" x14ac:dyDescent="0.3">
      <c r="A21" s="66" t="s">
        <v>23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8"/>
    </row>
    <row r="22" spans="1:16" ht="15" customHeight="1" x14ac:dyDescent="0.25">
      <c r="A22" s="69" t="s">
        <v>53</v>
      </c>
      <c r="B22" s="30" t="s">
        <v>44</v>
      </c>
      <c r="C22" s="31" t="s">
        <v>44</v>
      </c>
      <c r="D22" s="72" t="s">
        <v>55</v>
      </c>
      <c r="E22" s="31" t="s">
        <v>47</v>
      </c>
      <c r="F22" s="31" t="s">
        <v>48</v>
      </c>
      <c r="G22" s="31"/>
      <c r="H22" s="32" t="s">
        <v>35</v>
      </c>
      <c r="I22" s="32" t="s">
        <v>36</v>
      </c>
      <c r="J22" s="32" t="s">
        <v>34</v>
      </c>
      <c r="K22" s="32" t="s">
        <v>25</v>
      </c>
      <c r="L22" s="31" t="s">
        <v>25</v>
      </c>
      <c r="M22" s="74" t="s">
        <v>58</v>
      </c>
      <c r="N22" s="31" t="s">
        <v>25</v>
      </c>
      <c r="O22" s="31" t="s">
        <v>25</v>
      </c>
      <c r="P22" s="33" t="s">
        <v>29</v>
      </c>
    </row>
    <row r="23" spans="1:16" ht="15" customHeight="1" x14ac:dyDescent="0.25">
      <c r="A23" s="70"/>
      <c r="B23" s="34" t="s">
        <v>43</v>
      </c>
      <c r="C23" s="35" t="s">
        <v>54</v>
      </c>
      <c r="D23" s="72"/>
      <c r="E23" s="35" t="s">
        <v>32</v>
      </c>
      <c r="F23" s="35" t="s">
        <v>32</v>
      </c>
      <c r="G23" s="35" t="s">
        <v>39</v>
      </c>
      <c r="H23" s="36" t="s">
        <v>37</v>
      </c>
      <c r="I23" s="36" t="s">
        <v>38</v>
      </c>
      <c r="J23" s="36" t="s">
        <v>57</v>
      </c>
      <c r="K23" s="36" t="s">
        <v>49</v>
      </c>
      <c r="L23" s="35" t="s">
        <v>33</v>
      </c>
      <c r="M23" s="75"/>
      <c r="N23" s="35" t="s">
        <v>32</v>
      </c>
      <c r="O23" s="35" t="s">
        <v>30</v>
      </c>
      <c r="P23" s="37" t="s">
        <v>28</v>
      </c>
    </row>
    <row r="24" spans="1:16" ht="15" customHeight="1" thickBot="1" x14ac:dyDescent="0.3">
      <c r="A24" s="71"/>
      <c r="B24" s="38" t="s">
        <v>27</v>
      </c>
      <c r="C24" s="39" t="s">
        <v>27</v>
      </c>
      <c r="D24" s="73"/>
      <c r="E24" s="39" t="s">
        <v>27</v>
      </c>
      <c r="F24" s="39" t="s">
        <v>27</v>
      </c>
      <c r="G24" s="39" t="s">
        <v>27</v>
      </c>
      <c r="H24" s="40" t="s">
        <v>27</v>
      </c>
      <c r="I24" s="40" t="s">
        <v>27</v>
      </c>
      <c r="J24" s="40" t="s">
        <v>27</v>
      </c>
      <c r="K24" s="40" t="s">
        <v>27</v>
      </c>
      <c r="L24" s="39" t="s">
        <v>27</v>
      </c>
      <c r="M24" s="39" t="s">
        <v>27</v>
      </c>
      <c r="N24" s="39" t="s">
        <v>27</v>
      </c>
      <c r="O24" s="39" t="s">
        <v>31</v>
      </c>
      <c r="P24" s="41" t="s">
        <v>27</v>
      </c>
    </row>
    <row r="25" spans="1:16" ht="15" customHeight="1" x14ac:dyDescent="0.25">
      <c r="A25" s="59" t="s">
        <v>0</v>
      </c>
      <c r="B25" s="42" t="s">
        <v>56</v>
      </c>
      <c r="C25" s="43">
        <v>73.22</v>
      </c>
      <c r="D25" s="44" t="s">
        <v>2</v>
      </c>
      <c r="E25" s="44">
        <v>55</v>
      </c>
      <c r="F25" s="44">
        <v>50</v>
      </c>
      <c r="G25" s="45">
        <f>K25+I25+1</f>
        <v>691</v>
      </c>
      <c r="H25" s="45">
        <v>654</v>
      </c>
      <c r="I25" s="45">
        <v>36</v>
      </c>
      <c r="J25" s="45">
        <v>655.6</v>
      </c>
      <c r="K25" s="46">
        <v>654</v>
      </c>
      <c r="L25" s="44">
        <v>641.1</v>
      </c>
      <c r="M25" s="45">
        <f>689.4-J25</f>
        <v>33.799999999999955</v>
      </c>
      <c r="N25" s="44">
        <v>12.9</v>
      </c>
      <c r="O25" s="44">
        <v>30</v>
      </c>
      <c r="P25" s="47">
        <v>675</v>
      </c>
    </row>
    <row r="26" spans="1:16" ht="15" customHeight="1" x14ac:dyDescent="0.25">
      <c r="A26" s="60" t="s">
        <v>3</v>
      </c>
      <c r="B26" s="48" t="s">
        <v>4</v>
      </c>
      <c r="C26" s="49">
        <v>74.23</v>
      </c>
      <c r="D26" s="50" t="s">
        <v>2</v>
      </c>
      <c r="E26" s="50">
        <v>55</v>
      </c>
      <c r="F26" s="50">
        <v>50</v>
      </c>
      <c r="G26" s="51">
        <f>K26+I26+1</f>
        <v>691.3</v>
      </c>
      <c r="H26" s="51">
        <v>654</v>
      </c>
      <c r="I26" s="51">
        <v>36.299999999999997</v>
      </c>
      <c r="J26" s="51">
        <v>655</v>
      </c>
      <c r="K26" s="52">
        <v>654</v>
      </c>
      <c r="L26" s="50">
        <v>641.20000000000005</v>
      </c>
      <c r="M26" s="51">
        <f>690.3-J26</f>
        <v>35.299999999999955</v>
      </c>
      <c r="N26" s="50">
        <v>12.8</v>
      </c>
      <c r="O26" s="50">
        <v>30</v>
      </c>
      <c r="P26" s="53">
        <v>675</v>
      </c>
    </row>
    <row r="27" spans="1:16" ht="15" customHeight="1" x14ac:dyDescent="0.25">
      <c r="A27" s="60" t="s">
        <v>5</v>
      </c>
      <c r="B27" s="48" t="s">
        <v>6</v>
      </c>
      <c r="C27" s="49">
        <v>79.22</v>
      </c>
      <c r="D27" s="50" t="s">
        <v>2</v>
      </c>
      <c r="E27" s="50">
        <v>55</v>
      </c>
      <c r="F27" s="50">
        <v>50</v>
      </c>
      <c r="G27" s="51">
        <f>K27+I27+1</f>
        <v>689.3</v>
      </c>
      <c r="H27" s="51">
        <v>654</v>
      </c>
      <c r="I27" s="51">
        <v>34.299999999999997</v>
      </c>
      <c r="J27" s="51">
        <v>653.9</v>
      </c>
      <c r="K27" s="52">
        <v>654</v>
      </c>
      <c r="L27" s="50">
        <v>639.29999999999995</v>
      </c>
      <c r="M27" s="51">
        <f>687.4-J27</f>
        <v>33.5</v>
      </c>
      <c r="N27" s="50">
        <v>14.7</v>
      </c>
      <c r="O27" s="50">
        <v>30</v>
      </c>
      <c r="P27" s="53">
        <v>675</v>
      </c>
    </row>
    <row r="28" spans="1:16" ht="15" customHeight="1" x14ac:dyDescent="0.25">
      <c r="A28" s="60" t="s">
        <v>7</v>
      </c>
      <c r="B28" s="48" t="s">
        <v>8</v>
      </c>
      <c r="C28" s="49">
        <v>80.22</v>
      </c>
      <c r="D28" s="50" t="s">
        <v>2</v>
      </c>
      <c r="E28" s="50">
        <v>55</v>
      </c>
      <c r="F28" s="50">
        <v>50</v>
      </c>
      <c r="G28" s="51">
        <f>K28+I28+1</f>
        <v>689.8</v>
      </c>
      <c r="H28" s="51">
        <v>654</v>
      </c>
      <c r="I28" s="51">
        <v>34.799999999999997</v>
      </c>
      <c r="J28" s="51">
        <v>653.70000000000005</v>
      </c>
      <c r="K28" s="52">
        <v>654</v>
      </c>
      <c r="L28" s="50">
        <v>639.79999999999995</v>
      </c>
      <c r="M28" s="51">
        <f>688.8-J28</f>
        <v>35.099999999999909</v>
      </c>
      <c r="N28" s="50">
        <v>14.2</v>
      </c>
      <c r="O28" s="50">
        <v>30</v>
      </c>
      <c r="P28" s="53">
        <v>675</v>
      </c>
    </row>
    <row r="29" spans="1:16" ht="15" customHeight="1" x14ac:dyDescent="0.25">
      <c r="A29" s="60" t="s">
        <v>9</v>
      </c>
      <c r="B29" s="48" t="s">
        <v>10</v>
      </c>
      <c r="C29" s="49">
        <v>85.21</v>
      </c>
      <c r="D29" s="50" t="s">
        <v>2</v>
      </c>
      <c r="E29" s="50">
        <v>55</v>
      </c>
      <c r="F29" s="50">
        <v>50</v>
      </c>
      <c r="G29" s="51">
        <f>K29+I29+1</f>
        <v>687.5</v>
      </c>
      <c r="H29" s="51">
        <v>654</v>
      </c>
      <c r="I29" s="51">
        <v>32.5</v>
      </c>
      <c r="J29" s="51">
        <v>652.20000000000005</v>
      </c>
      <c r="K29" s="52">
        <v>654</v>
      </c>
      <c r="L29" s="50">
        <v>637.5</v>
      </c>
      <c r="M29" s="51">
        <f>685.5-J29</f>
        <v>33.299999999999955</v>
      </c>
      <c r="N29" s="50">
        <v>16.5</v>
      </c>
      <c r="O29" s="50">
        <v>30</v>
      </c>
      <c r="P29" s="53">
        <v>675</v>
      </c>
    </row>
    <row r="30" spans="1:16" ht="15" customHeight="1" x14ac:dyDescent="0.25">
      <c r="A30" s="60" t="s">
        <v>11</v>
      </c>
      <c r="B30" s="48" t="s">
        <v>12</v>
      </c>
      <c r="C30" s="49">
        <v>86.21</v>
      </c>
      <c r="D30" s="50" t="s">
        <v>2</v>
      </c>
      <c r="E30" s="50">
        <v>55</v>
      </c>
      <c r="F30" s="50">
        <v>50</v>
      </c>
      <c r="G30" s="51">
        <f>K30+I30+1</f>
        <v>687.3</v>
      </c>
      <c r="H30" s="51">
        <v>654</v>
      </c>
      <c r="I30" s="51">
        <v>32.299999999999997</v>
      </c>
      <c r="J30" s="51">
        <v>652.5</v>
      </c>
      <c r="K30" s="52">
        <v>654</v>
      </c>
      <c r="L30" s="50">
        <v>637.29999999999995</v>
      </c>
      <c r="M30" s="51">
        <f>686.3-J30</f>
        <v>33.799999999999955</v>
      </c>
      <c r="N30" s="50">
        <v>16.7</v>
      </c>
      <c r="O30" s="50">
        <v>30</v>
      </c>
      <c r="P30" s="53">
        <v>675</v>
      </c>
    </row>
    <row r="31" spans="1:16" ht="15" customHeight="1" x14ac:dyDescent="0.25">
      <c r="A31" s="60" t="s">
        <v>13</v>
      </c>
      <c r="B31" s="48" t="s">
        <v>62</v>
      </c>
      <c r="C31" s="49">
        <v>91.2</v>
      </c>
      <c r="D31" s="50" t="s">
        <v>2</v>
      </c>
      <c r="E31" s="50">
        <v>55</v>
      </c>
      <c r="F31" s="50">
        <v>50</v>
      </c>
      <c r="G31" s="51">
        <f>K31+I31+1</f>
        <v>685.9</v>
      </c>
      <c r="H31" s="51">
        <v>654</v>
      </c>
      <c r="I31" s="51">
        <v>30.9</v>
      </c>
      <c r="J31" s="51">
        <v>650.5</v>
      </c>
      <c r="K31" s="52">
        <v>654</v>
      </c>
      <c r="L31" s="50">
        <v>636</v>
      </c>
      <c r="M31" s="51">
        <f>683.9-J31</f>
        <v>33.399999999999977</v>
      </c>
      <c r="N31" s="50"/>
      <c r="O31" s="50">
        <v>30</v>
      </c>
      <c r="P31" s="53">
        <v>675</v>
      </c>
    </row>
    <row r="32" spans="1:16" ht="15" customHeight="1" x14ac:dyDescent="0.25">
      <c r="A32" s="60" t="s">
        <v>15</v>
      </c>
      <c r="B32" s="48" t="s">
        <v>63</v>
      </c>
      <c r="C32" s="49">
        <v>92.21</v>
      </c>
      <c r="D32" s="50" t="s">
        <v>2</v>
      </c>
      <c r="E32" s="50">
        <v>55</v>
      </c>
      <c r="F32" s="50">
        <v>50</v>
      </c>
      <c r="G32" s="51">
        <f>K32+I32+1</f>
        <v>684.2</v>
      </c>
      <c r="H32" s="51">
        <v>654</v>
      </c>
      <c r="I32" s="51">
        <v>29.2</v>
      </c>
      <c r="J32" s="51">
        <v>651.29999999999995</v>
      </c>
      <c r="K32" s="52">
        <v>654</v>
      </c>
      <c r="L32" s="50">
        <v>636.29999999999995</v>
      </c>
      <c r="M32" s="51">
        <f>683.2-J32</f>
        <v>31.900000000000091</v>
      </c>
      <c r="N32" s="50"/>
      <c r="O32" s="50">
        <v>30</v>
      </c>
      <c r="P32" s="53">
        <v>675</v>
      </c>
    </row>
    <row r="33" spans="1:16" ht="15" customHeight="1" x14ac:dyDescent="0.25">
      <c r="A33" s="60" t="s">
        <v>17</v>
      </c>
      <c r="B33" s="48" t="s">
        <v>64</v>
      </c>
      <c r="C33" s="49">
        <v>98.09</v>
      </c>
      <c r="D33" s="50" t="s">
        <v>52</v>
      </c>
      <c r="E33" s="50">
        <v>55</v>
      </c>
      <c r="F33" s="50">
        <v>50</v>
      </c>
      <c r="G33" s="51">
        <f>K33+I33+1</f>
        <v>684</v>
      </c>
      <c r="H33" s="51">
        <v>653.79999999999995</v>
      </c>
      <c r="I33" s="51">
        <v>29.2</v>
      </c>
      <c r="J33" s="51">
        <v>648.5</v>
      </c>
      <c r="K33" s="52">
        <v>653.79999999999995</v>
      </c>
      <c r="L33" s="50">
        <v>634</v>
      </c>
      <c r="M33" s="51">
        <f>682.9-J33</f>
        <v>34.399999999999977</v>
      </c>
      <c r="N33" s="50">
        <v>19.100000000000001</v>
      </c>
      <c r="O33" s="50">
        <v>36</v>
      </c>
      <c r="P33" s="53">
        <v>675</v>
      </c>
    </row>
    <row r="34" spans="1:16" ht="15" customHeight="1" x14ac:dyDescent="0.25">
      <c r="A34" s="60" t="s">
        <v>19</v>
      </c>
      <c r="B34" s="48" t="s">
        <v>65</v>
      </c>
      <c r="C34" s="49">
        <v>98.58</v>
      </c>
      <c r="D34" s="50" t="s">
        <v>2</v>
      </c>
      <c r="E34" s="50">
        <v>55</v>
      </c>
      <c r="F34" s="50">
        <v>50</v>
      </c>
      <c r="G34" s="51">
        <f>K34+I34+1</f>
        <v>684.09999999999991</v>
      </c>
      <c r="H34" s="51">
        <v>653.79999999999995</v>
      </c>
      <c r="I34" s="51">
        <v>29.3</v>
      </c>
      <c r="J34" s="51">
        <v>648.9</v>
      </c>
      <c r="K34" s="52">
        <v>653.79999999999995</v>
      </c>
      <c r="L34" s="50">
        <v>634.1</v>
      </c>
      <c r="M34" s="51">
        <f>682.8-J34</f>
        <v>33.899999999999977</v>
      </c>
      <c r="N34" s="50">
        <v>19.5</v>
      </c>
      <c r="O34" s="50">
        <v>30</v>
      </c>
      <c r="P34" s="53">
        <v>675</v>
      </c>
    </row>
    <row r="35" spans="1:16" ht="15" customHeight="1" x14ac:dyDescent="0.25">
      <c r="A35" s="60" t="s">
        <v>60</v>
      </c>
      <c r="B35" s="48" t="s">
        <v>66</v>
      </c>
      <c r="C35" s="49">
        <v>98.88</v>
      </c>
      <c r="D35" s="50" t="s">
        <v>2</v>
      </c>
      <c r="E35" s="50">
        <v>55</v>
      </c>
      <c r="F35" s="50">
        <v>50</v>
      </c>
      <c r="G35" s="51">
        <f>K35+I35+1</f>
        <v>684.19999999999993</v>
      </c>
      <c r="H35" s="51">
        <v>653.79999999999995</v>
      </c>
      <c r="I35" s="51">
        <v>29.4</v>
      </c>
      <c r="J35" s="51">
        <v>649.20000000000005</v>
      </c>
      <c r="K35" s="52">
        <v>653.79999999999995</v>
      </c>
      <c r="L35" s="50">
        <v>634.1</v>
      </c>
      <c r="M35" s="51">
        <f>682.7-J35</f>
        <v>33.5</v>
      </c>
      <c r="N35" s="50">
        <v>19.899999999999999</v>
      </c>
      <c r="O35" s="50">
        <v>30</v>
      </c>
      <c r="P35" s="53">
        <v>675</v>
      </c>
    </row>
    <row r="36" spans="1:16" ht="15" customHeight="1" thickBot="1" x14ac:dyDescent="0.3">
      <c r="A36" s="61" t="s">
        <v>61</v>
      </c>
      <c r="B36" s="48" t="s">
        <v>67</v>
      </c>
      <c r="C36" s="54">
        <v>98.93</v>
      </c>
      <c r="D36" s="55" t="s">
        <v>52</v>
      </c>
      <c r="E36" s="55">
        <v>55</v>
      </c>
      <c r="F36" s="55">
        <v>50</v>
      </c>
      <c r="G36" s="56">
        <f>K36+I36+1</f>
        <v>684.19999999999993</v>
      </c>
      <c r="H36" s="56">
        <v>653.79999999999995</v>
      </c>
      <c r="I36" s="56">
        <v>29.4</v>
      </c>
      <c r="J36" s="56">
        <v>649.6</v>
      </c>
      <c r="K36" s="57">
        <v>653.79999999999995</v>
      </c>
      <c r="L36" s="55">
        <v>634.20000000000005</v>
      </c>
      <c r="M36" s="51">
        <f>682.7-J36</f>
        <v>33.100000000000023</v>
      </c>
      <c r="N36" s="55">
        <v>20.2</v>
      </c>
      <c r="O36" s="55">
        <v>36</v>
      </c>
      <c r="P36" s="58">
        <v>675</v>
      </c>
    </row>
    <row r="37" spans="1:16" ht="45" customHeight="1" x14ac:dyDescent="0.25">
      <c r="A37" s="62" t="s">
        <v>59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</row>
    <row r="39" spans="1:16" ht="15" customHeight="1" x14ac:dyDescent="0.25">
      <c r="G39" s="11"/>
    </row>
  </sheetData>
  <mergeCells count="6">
    <mergeCell ref="A37:P37"/>
    <mergeCell ref="A20:P20"/>
    <mergeCell ref="A21:P21"/>
    <mergeCell ref="A22:A24"/>
    <mergeCell ref="D22:D24"/>
    <mergeCell ref="M22:M23"/>
  </mergeCells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Wall B Beam Schedule in Stage 2</vt:lpstr>
      <vt:lpstr>'Wall B Beam Schedule in Stage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Dettloff</dc:creator>
  <cp:lastModifiedBy>Scott Horrisberger</cp:lastModifiedBy>
  <dcterms:created xsi:type="dcterms:W3CDTF">2023-12-27T12:21:54Z</dcterms:created>
  <dcterms:modified xsi:type="dcterms:W3CDTF">2025-12-29T12:56:41Z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